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A7105FA-D7CC-485D-82CF-26598683BF6C}" xr6:coauthVersionLast="36" xr6:coauthVersionMax="36" xr10:uidLastSave="{00000000-0000-0000-0000-000000000000}"/>
  <bookViews>
    <workbookView xWindow="0" yWindow="2400" windowWidth="28800" windowHeight="12120" xr2:uid="{07B802CE-92E6-4B20-8E36-6CF92077ECF2}"/>
  </bookViews>
  <sheets>
    <sheet name="Calc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P17" i="1"/>
  <c r="Q17" i="1"/>
  <c r="R17" i="1"/>
  <c r="S17" i="1"/>
  <c r="T17" i="1"/>
  <c r="U17" i="1"/>
  <c r="D17" i="1"/>
  <c r="E17" i="1"/>
  <c r="F17" i="1"/>
  <c r="G17" i="1"/>
  <c r="H17" i="1"/>
  <c r="I17" i="1"/>
  <c r="J17" i="1"/>
  <c r="K17" i="1"/>
  <c r="L17" i="1"/>
  <c r="M17" i="1"/>
  <c r="C17" i="1"/>
  <c r="E4" i="1"/>
  <c r="E6" i="1"/>
  <c r="E7" i="1" s="1"/>
  <c r="E8" i="1" s="1"/>
  <c r="E9" i="1" s="1"/>
  <c r="E11" i="1"/>
  <c r="E12" i="1"/>
  <c r="E14" i="1"/>
  <c r="E15" i="1" s="1"/>
  <c r="K4" i="1"/>
  <c r="K6" i="1"/>
  <c r="K7" i="1" s="1"/>
  <c r="K8" i="1" s="1"/>
  <c r="K9" i="1" s="1"/>
  <c r="K11" i="1"/>
  <c r="K12" i="1"/>
  <c r="K14" i="1"/>
  <c r="K15" i="1" s="1"/>
  <c r="E16" i="1" l="1"/>
  <c r="E20" i="1" s="1"/>
  <c r="E19" i="1"/>
  <c r="E21" i="1" s="1"/>
  <c r="K16" i="1"/>
  <c r="K20" i="1" s="1"/>
  <c r="K19" i="1"/>
  <c r="K21" i="1" s="1"/>
  <c r="L4" i="1"/>
  <c r="L12" i="1" s="1"/>
  <c r="L6" i="1"/>
  <c r="L7" i="1" s="1"/>
  <c r="L8" i="1" s="1"/>
  <c r="L9" i="1" s="1"/>
  <c r="L11" i="1"/>
  <c r="L14" i="1"/>
  <c r="L15" i="1" s="1"/>
  <c r="D4" i="1"/>
  <c r="D12" i="1" s="1"/>
  <c r="D6" i="1"/>
  <c r="D7" i="1" s="1"/>
  <c r="D8" i="1" s="1"/>
  <c r="D9" i="1" s="1"/>
  <c r="D11" i="1"/>
  <c r="D14" i="1"/>
  <c r="D15" i="1" s="1"/>
  <c r="T4" i="1"/>
  <c r="T12" i="1" s="1"/>
  <c r="T6" i="1"/>
  <c r="T7" i="1" s="1"/>
  <c r="T8" i="1" s="1"/>
  <c r="T9" i="1" s="1"/>
  <c r="T11" i="1"/>
  <c r="T14" i="1"/>
  <c r="T15" i="1" s="1"/>
  <c r="J4" i="1"/>
  <c r="J12" i="1" s="1"/>
  <c r="J6" i="1"/>
  <c r="J7" i="1" s="1"/>
  <c r="J8" i="1" s="1"/>
  <c r="J9" i="1" s="1"/>
  <c r="J11" i="1"/>
  <c r="J14" i="1"/>
  <c r="J15" i="1" s="1"/>
  <c r="F4" i="1"/>
  <c r="F12" i="1" s="1"/>
  <c r="F6" i="1"/>
  <c r="F7" i="1" s="1"/>
  <c r="F8" i="1" s="1"/>
  <c r="F9" i="1" s="1"/>
  <c r="F11" i="1"/>
  <c r="F14" i="1"/>
  <c r="F15" i="1" s="1"/>
  <c r="P4" i="1"/>
  <c r="P12" i="1" s="1"/>
  <c r="P6" i="1"/>
  <c r="P7" i="1" s="1"/>
  <c r="P11" i="1"/>
  <c r="P14" i="1"/>
  <c r="P15" i="1" s="1"/>
  <c r="R4" i="1"/>
  <c r="R12" i="1" s="1"/>
  <c r="R6" i="1"/>
  <c r="R7" i="1" s="1"/>
  <c r="R11" i="1"/>
  <c r="R14" i="1"/>
  <c r="R15" i="1" s="1"/>
  <c r="R16" i="1" s="1"/>
  <c r="H4" i="1"/>
  <c r="H12" i="1" s="1"/>
  <c r="H6" i="1"/>
  <c r="H7" i="1" s="1"/>
  <c r="H8" i="1" s="1"/>
  <c r="H9" i="1" s="1"/>
  <c r="H11" i="1"/>
  <c r="H14" i="1"/>
  <c r="H15" i="1" s="1"/>
  <c r="H16" i="1" s="1"/>
  <c r="M11" i="1"/>
  <c r="Q11" i="1"/>
  <c r="S11" i="1"/>
  <c r="U11" i="1"/>
  <c r="C11" i="1"/>
  <c r="G11" i="1"/>
  <c r="I11" i="1"/>
  <c r="O11" i="1"/>
  <c r="Q4" i="1"/>
  <c r="Q12" i="1" s="1"/>
  <c r="S4" i="1"/>
  <c r="S12" i="1" s="1"/>
  <c r="U4" i="1"/>
  <c r="U12" i="1" s="1"/>
  <c r="C4" i="1"/>
  <c r="C12" i="1" s="1"/>
  <c r="G4" i="1"/>
  <c r="G12" i="1" s="1"/>
  <c r="I4" i="1"/>
  <c r="I12" i="1" s="1"/>
  <c r="M4" i="1"/>
  <c r="M12" i="1" s="1"/>
  <c r="O4" i="1"/>
  <c r="O12" i="1" s="1"/>
  <c r="Q14" i="1"/>
  <c r="Q15" i="1" s="1"/>
  <c r="S14" i="1"/>
  <c r="S15" i="1" s="1"/>
  <c r="U14" i="1"/>
  <c r="U15" i="1" s="1"/>
  <c r="U16" i="1" s="1"/>
  <c r="C14" i="1"/>
  <c r="C15" i="1" s="1"/>
  <c r="G14" i="1"/>
  <c r="G15" i="1" s="1"/>
  <c r="I14" i="1"/>
  <c r="I15" i="1" s="1"/>
  <c r="I16" i="1" s="1"/>
  <c r="M14" i="1"/>
  <c r="M15" i="1" s="1"/>
  <c r="O14" i="1"/>
  <c r="O15" i="1" s="1"/>
  <c r="Q6" i="1"/>
  <c r="Q7" i="1" s="1"/>
  <c r="S6" i="1"/>
  <c r="S7" i="1" s="1"/>
  <c r="U6" i="1"/>
  <c r="U7" i="1" s="1"/>
  <c r="C6" i="1"/>
  <c r="C7" i="1" s="1"/>
  <c r="G6" i="1"/>
  <c r="G7" i="1" s="1"/>
  <c r="I6" i="1"/>
  <c r="I7" i="1" s="1"/>
  <c r="M6" i="1"/>
  <c r="M7" i="1" s="1"/>
  <c r="O6" i="1"/>
  <c r="O7" i="1" s="1"/>
  <c r="O9" i="1" s="1"/>
  <c r="L16" i="1" l="1"/>
  <c r="L20" i="1" s="1"/>
  <c r="L19" i="1"/>
  <c r="L21" i="1" s="1"/>
  <c r="D16" i="1"/>
  <c r="D20" i="1" s="1"/>
  <c r="D19" i="1"/>
  <c r="D21" i="1" s="1"/>
  <c r="T16" i="1"/>
  <c r="T20" i="1" s="1"/>
  <c r="T19" i="1"/>
  <c r="T21" i="1" s="1"/>
  <c r="J16" i="1"/>
  <c r="J20" i="1" s="1"/>
  <c r="J19" i="1"/>
  <c r="J21" i="1" s="1"/>
  <c r="F16" i="1"/>
  <c r="F20" i="1" s="1"/>
  <c r="F19" i="1"/>
  <c r="F21" i="1" s="1"/>
  <c r="P9" i="1"/>
  <c r="P19" i="1" s="1"/>
  <c r="P21" i="1" s="1"/>
  <c r="P8" i="1"/>
  <c r="P16" i="1"/>
  <c r="H20" i="1"/>
  <c r="S8" i="1"/>
  <c r="S9" i="1" s="1"/>
  <c r="G8" i="1"/>
  <c r="G9" i="1" s="1"/>
  <c r="G19" i="1" s="1"/>
  <c r="G21" i="1" s="1"/>
  <c r="R8" i="1"/>
  <c r="R9" i="1" s="1"/>
  <c r="R19" i="1" s="1"/>
  <c r="R21" i="1" s="1"/>
  <c r="M8" i="1"/>
  <c r="M9" i="1" s="1"/>
  <c r="M19" i="1" s="1"/>
  <c r="M21" i="1" s="1"/>
  <c r="C8" i="1"/>
  <c r="C9" i="1" s="1"/>
  <c r="Q8" i="1"/>
  <c r="Q9" i="1" s="1"/>
  <c r="Q19" i="1" s="1"/>
  <c r="Q21" i="1" s="1"/>
  <c r="I8" i="1"/>
  <c r="I9" i="1" s="1"/>
  <c r="I20" i="1" s="1"/>
  <c r="U8" i="1"/>
  <c r="U9" i="1" s="1"/>
  <c r="U20" i="1" s="1"/>
  <c r="O8" i="1"/>
  <c r="H19" i="1"/>
  <c r="H21" i="1" s="1"/>
  <c r="G16" i="1"/>
  <c r="M16" i="1"/>
  <c r="Q16" i="1"/>
  <c r="O19" i="1"/>
  <c r="O21" i="1" s="1"/>
  <c r="O16" i="1"/>
  <c r="O20" i="1" s="1"/>
  <c r="C19" i="1"/>
  <c r="C21" i="1" s="1"/>
  <c r="C16" i="1"/>
  <c r="S16" i="1"/>
  <c r="S19" i="1"/>
  <c r="S21" i="1" s="1"/>
  <c r="U19" i="1"/>
  <c r="U21" i="1" s="1"/>
  <c r="S20" i="1" l="1"/>
  <c r="C20" i="1"/>
  <c r="M20" i="1"/>
  <c r="P20" i="1"/>
  <c r="Q20" i="1"/>
  <c r="G20" i="1"/>
  <c r="I19" i="1"/>
  <c r="I21" i="1" s="1"/>
  <c r="R20" i="1"/>
</calcChain>
</file>

<file path=xl/sharedStrings.xml><?xml version="1.0" encoding="utf-8"?>
<sst xmlns="http://schemas.openxmlformats.org/spreadsheetml/2006/main" count="32" uniqueCount="32">
  <si>
    <t>ｘ</t>
    <phoneticPr fontId="2"/>
  </si>
  <si>
    <t>ｙ</t>
    <phoneticPr fontId="2"/>
  </si>
  <si>
    <t>L</t>
    <phoneticPr fontId="2"/>
  </si>
  <si>
    <t>r</t>
    <phoneticPr fontId="2"/>
  </si>
  <si>
    <t>θ</t>
    <phoneticPr fontId="2"/>
  </si>
  <si>
    <t>r*2</t>
    <phoneticPr fontId="2"/>
  </si>
  <si>
    <t>V</t>
    <phoneticPr fontId="2"/>
  </si>
  <si>
    <t>T (sec)</t>
    <phoneticPr fontId="2"/>
  </si>
  <si>
    <t>T (min)</t>
    <phoneticPr fontId="2"/>
  </si>
  <si>
    <t>視点から衛星までの距離</t>
    <rPh sb="0" eb="2">
      <t>シテン</t>
    </rPh>
    <rPh sb="4" eb="6">
      <t>エイセイ</t>
    </rPh>
    <rPh sb="9" eb="11">
      <t>キョリ</t>
    </rPh>
    <phoneticPr fontId="2"/>
  </si>
  <si>
    <t>地球の中心から衛星までの角度</t>
    <rPh sb="0" eb="2">
      <t>チキュウ</t>
    </rPh>
    <rPh sb="3" eb="5">
      <t>チュウシン</t>
    </rPh>
    <rPh sb="7" eb="9">
      <t>エイセイ</t>
    </rPh>
    <rPh sb="12" eb="14">
      <t>カクド</t>
    </rPh>
    <phoneticPr fontId="2"/>
  </si>
  <si>
    <t>地球の半径</t>
    <rPh sb="0" eb="2">
      <t>チキュウ</t>
    </rPh>
    <rPh sb="3" eb="5">
      <t>ハンケイ</t>
    </rPh>
    <phoneticPr fontId="2"/>
  </si>
  <si>
    <t>衛星の高度</t>
    <rPh sb="0" eb="2">
      <t>エイセイ</t>
    </rPh>
    <rPh sb="3" eb="5">
      <t>コウド</t>
    </rPh>
    <phoneticPr fontId="2"/>
  </si>
  <si>
    <t>視点から衛星までの角度</t>
    <rPh sb="0" eb="2">
      <t>シテン</t>
    </rPh>
    <rPh sb="4" eb="6">
      <t>エイセイ</t>
    </rPh>
    <rPh sb="9" eb="11">
      <t>カクド</t>
    </rPh>
    <phoneticPr fontId="2"/>
  </si>
  <si>
    <t>人工衛星の速度</t>
    <rPh sb="0" eb="2">
      <t>ジンコウ</t>
    </rPh>
    <rPh sb="2" eb="4">
      <t>エイセイ</t>
    </rPh>
    <rPh sb="5" eb="7">
      <t>ソクド</t>
    </rPh>
    <phoneticPr fontId="2"/>
  </si>
  <si>
    <t>人工衛星の周期（秒）</t>
    <rPh sb="0" eb="2">
      <t>ジンコウ</t>
    </rPh>
    <rPh sb="2" eb="4">
      <t>エイセイ</t>
    </rPh>
    <rPh sb="5" eb="7">
      <t>シュウキ</t>
    </rPh>
    <rPh sb="8" eb="9">
      <t>ビョウ</t>
    </rPh>
    <phoneticPr fontId="2"/>
  </si>
  <si>
    <t>人工衛星の周期（分）</t>
    <rPh sb="0" eb="2">
      <t>ジンコウ</t>
    </rPh>
    <rPh sb="2" eb="4">
      <t>エイセイ</t>
    </rPh>
    <rPh sb="5" eb="7">
      <t>シュウキ</t>
    </rPh>
    <rPh sb="8" eb="9">
      <t>フン</t>
    </rPh>
    <phoneticPr fontId="2"/>
  </si>
  <si>
    <t>人工衛星軌道の周長</t>
    <rPh sb="0" eb="2">
      <t>ジンコウ</t>
    </rPh>
    <rPh sb="2" eb="4">
      <t>エイセイ</t>
    </rPh>
    <rPh sb="4" eb="6">
      <t>キドウ</t>
    </rPh>
    <rPh sb="7" eb="9">
      <t>シュウチョウ</t>
    </rPh>
    <phoneticPr fontId="2"/>
  </si>
  <si>
    <t>地球の周長</t>
    <rPh sb="0" eb="2">
      <t>チキュウ</t>
    </rPh>
    <rPh sb="3" eb="5">
      <t>シュウチョウ</t>
    </rPh>
    <phoneticPr fontId="2"/>
  </si>
  <si>
    <t>x + y</t>
    <phoneticPr fontId="2"/>
  </si>
  <si>
    <t>人工衛星が見える時間（秒）</t>
    <rPh sb="0" eb="2">
      <t>ジンコウ</t>
    </rPh>
    <rPh sb="2" eb="4">
      <t>エイセイ</t>
    </rPh>
    <rPh sb="5" eb="6">
      <t>ミ</t>
    </rPh>
    <rPh sb="8" eb="10">
      <t>ジカン</t>
    </rPh>
    <rPh sb="11" eb="12">
      <t>ビョウ</t>
    </rPh>
    <phoneticPr fontId="2"/>
  </si>
  <si>
    <t>人工衛星が見える時間（分）</t>
    <rPh sb="5" eb="6">
      <t>ミ</t>
    </rPh>
    <rPh sb="8" eb="10">
      <t>ジカン</t>
    </rPh>
    <rPh sb="11" eb="12">
      <t>フン</t>
    </rPh>
    <phoneticPr fontId="2"/>
  </si>
  <si>
    <t>R1</t>
    <phoneticPr fontId="2"/>
  </si>
  <si>
    <t>R2</t>
    <phoneticPr fontId="2"/>
  </si>
  <si>
    <t>r の 2倍</t>
    <rPh sb="5" eb="6">
      <t>バイ</t>
    </rPh>
    <phoneticPr fontId="2"/>
  </si>
  <si>
    <t>φ</t>
    <phoneticPr fontId="2"/>
  </si>
  <si>
    <t>変数</t>
    <rPh sb="0" eb="2">
      <t>ヘンスウ</t>
    </rPh>
    <phoneticPr fontId="2"/>
  </si>
  <si>
    <t>説明</t>
    <rPh sb="0" eb="2">
      <t>セツメイ</t>
    </rPh>
    <phoneticPr fontId="2"/>
  </si>
  <si>
    <t>※注：Excel関数は角度をラジアンで計算</t>
    <rPh sb="1" eb="2">
      <t>チュウ</t>
    </rPh>
    <rPh sb="8" eb="10">
      <t>カンスウ</t>
    </rPh>
    <rPh sb="11" eb="13">
      <t>カクド</t>
    </rPh>
    <rPh sb="19" eb="21">
      <t>ケイサン</t>
    </rPh>
    <phoneticPr fontId="2"/>
  </si>
  <si>
    <t>人工衛星が見える時間（時:分:秒）</t>
    <rPh sb="5" eb="6">
      <t>ミ</t>
    </rPh>
    <rPh sb="8" eb="10">
      <t>ジカン</t>
    </rPh>
    <rPh sb="11" eb="12">
      <t>ジ</t>
    </rPh>
    <rPh sb="13" eb="14">
      <t>ブン</t>
    </rPh>
    <rPh sb="15" eb="16">
      <t>ビョウ</t>
    </rPh>
    <phoneticPr fontId="2"/>
  </si>
  <si>
    <t>の角度割合 (r*2 / 360)</t>
    <phoneticPr fontId="2"/>
  </si>
  <si>
    <t>人工衛星の周期（時:分:秒）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</si>
</sst>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0" xfId="1" applyNumberFormat="1" applyFont="1">
      <alignment vertical="center"/>
    </xf>
    <xf numFmtId="0" fontId="0" fillId="2" borderId="0" xfId="0" applyFill="1">
      <alignment vertical="center"/>
    </xf>
    <xf numFmtId="46" fontId="0" fillId="2" borderId="0" xfId="0" applyNumberFormat="1" applyFill="1">
      <alignment vertical="center"/>
    </xf>
    <xf numFmtId="46" fontId="0" fillId="0" borderId="0" xfId="0" applyNumberForma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68A5-7A74-4785-8498-B14570C61B6A}">
  <dimension ref="A1:U23"/>
  <sheetViews>
    <sheetView tabSelected="1" workbookViewId="0">
      <selection activeCell="B27" sqref="B27"/>
    </sheetView>
  </sheetViews>
  <sheetFormatPr defaultRowHeight="18.75" x14ac:dyDescent="0.4"/>
  <cols>
    <col min="1" max="1" width="7.875" bestFit="1" customWidth="1"/>
    <col min="2" max="2" width="29.625" bestFit="1" customWidth="1"/>
    <col min="3" max="3" width="9.25" bestFit="1" customWidth="1"/>
    <col min="4" max="6" width="9.25" customWidth="1"/>
    <col min="7" max="9" width="10.5" bestFit="1" customWidth="1"/>
    <col min="10" max="12" width="10.5" customWidth="1"/>
    <col min="13" max="13" width="11.625" bestFit="1" customWidth="1"/>
    <col min="15" max="15" width="14" bestFit="1" customWidth="1"/>
    <col min="16" max="16" width="14" customWidth="1"/>
    <col min="17" max="17" width="11.875" bestFit="1" customWidth="1"/>
    <col min="18" max="18" width="9.5" bestFit="1" customWidth="1"/>
    <col min="19" max="19" width="10.5" bestFit="1" customWidth="1"/>
    <col min="20" max="20" width="10.5" customWidth="1"/>
    <col min="21" max="21" width="11.875" bestFit="1" customWidth="1"/>
  </cols>
  <sheetData>
    <row r="1" spans="1:21" x14ac:dyDescent="0.4">
      <c r="A1" t="s">
        <v>26</v>
      </c>
      <c r="B1" t="s">
        <v>27</v>
      </c>
    </row>
    <row r="2" spans="1:21" x14ac:dyDescent="0.4">
      <c r="A2" t="s">
        <v>0</v>
      </c>
      <c r="B2" t="s">
        <v>11</v>
      </c>
      <c r="C2">
        <v>6378</v>
      </c>
      <c r="D2">
        <v>6378</v>
      </c>
      <c r="E2">
        <v>6378</v>
      </c>
      <c r="F2">
        <v>6378</v>
      </c>
      <c r="G2">
        <v>6378</v>
      </c>
      <c r="H2">
        <v>6378</v>
      </c>
      <c r="I2">
        <v>6378</v>
      </c>
      <c r="J2">
        <v>6378</v>
      </c>
      <c r="K2">
        <v>6378</v>
      </c>
      <c r="L2">
        <v>6378</v>
      </c>
      <c r="M2">
        <v>6378</v>
      </c>
      <c r="O2">
        <v>6378</v>
      </c>
      <c r="P2">
        <v>6378</v>
      </c>
      <c r="Q2">
        <v>6378</v>
      </c>
      <c r="R2">
        <v>6378</v>
      </c>
      <c r="S2">
        <v>6378</v>
      </c>
      <c r="T2">
        <v>6378</v>
      </c>
      <c r="U2">
        <v>6378</v>
      </c>
    </row>
    <row r="3" spans="1:21" x14ac:dyDescent="0.4">
      <c r="A3" s="3" t="s">
        <v>1</v>
      </c>
      <c r="B3" s="3" t="s">
        <v>12</v>
      </c>
      <c r="C3" s="3">
        <v>500</v>
      </c>
      <c r="D3" s="3">
        <v>500</v>
      </c>
      <c r="E3" s="3">
        <v>500</v>
      </c>
      <c r="F3" s="3">
        <v>500</v>
      </c>
      <c r="G3" s="3">
        <v>500</v>
      </c>
      <c r="H3" s="3">
        <v>500</v>
      </c>
      <c r="I3" s="3">
        <v>500</v>
      </c>
      <c r="J3" s="3">
        <v>500</v>
      </c>
      <c r="K3" s="3">
        <v>500</v>
      </c>
      <c r="L3" s="3">
        <v>500</v>
      </c>
      <c r="M3" s="3">
        <v>500</v>
      </c>
      <c r="O3" s="3">
        <v>160</v>
      </c>
      <c r="P3" s="3">
        <v>160</v>
      </c>
      <c r="Q3" s="3">
        <v>160</v>
      </c>
      <c r="R3" s="3">
        <v>160</v>
      </c>
      <c r="S3" s="3">
        <v>160</v>
      </c>
      <c r="T3" s="3">
        <v>160</v>
      </c>
      <c r="U3" s="3">
        <v>160</v>
      </c>
    </row>
    <row r="4" spans="1:21" x14ac:dyDescent="0.4">
      <c r="A4" t="s">
        <v>19</v>
      </c>
      <c r="C4" s="2">
        <f t="shared" ref="C4:M4" si="0">C2+C3</f>
        <v>6878</v>
      </c>
      <c r="D4" s="2">
        <f t="shared" si="0"/>
        <v>6878</v>
      </c>
      <c r="E4" s="2">
        <f t="shared" si="0"/>
        <v>6878</v>
      </c>
      <c r="F4" s="2">
        <f t="shared" si="0"/>
        <v>6878</v>
      </c>
      <c r="G4" s="2">
        <f t="shared" si="0"/>
        <v>6878</v>
      </c>
      <c r="H4" s="2">
        <f t="shared" si="0"/>
        <v>6878</v>
      </c>
      <c r="I4" s="2">
        <f t="shared" si="0"/>
        <v>6878</v>
      </c>
      <c r="J4" s="2">
        <f t="shared" si="0"/>
        <v>6878</v>
      </c>
      <c r="K4" s="2">
        <f t="shared" si="0"/>
        <v>6878</v>
      </c>
      <c r="L4" s="2">
        <f t="shared" si="0"/>
        <v>6878</v>
      </c>
      <c r="M4" s="2">
        <f t="shared" si="0"/>
        <v>6878</v>
      </c>
      <c r="O4" s="2">
        <f t="shared" ref="O4:U4" si="1">O2+O3</f>
        <v>6538</v>
      </c>
      <c r="P4" s="2">
        <f t="shared" si="1"/>
        <v>6538</v>
      </c>
      <c r="Q4" s="2">
        <f t="shared" si="1"/>
        <v>6538</v>
      </c>
      <c r="R4" s="2">
        <f t="shared" si="1"/>
        <v>6538</v>
      </c>
      <c r="S4" s="2">
        <f t="shared" si="1"/>
        <v>6538</v>
      </c>
      <c r="T4" s="2">
        <f t="shared" si="1"/>
        <v>6538</v>
      </c>
      <c r="U4" s="2">
        <f t="shared" si="1"/>
        <v>6538</v>
      </c>
    </row>
    <row r="5" spans="1:21" x14ac:dyDescent="0.4">
      <c r="A5" s="3" t="s">
        <v>4</v>
      </c>
      <c r="B5" s="3" t="s">
        <v>13</v>
      </c>
      <c r="C5" s="3">
        <v>0</v>
      </c>
      <c r="D5" s="3">
        <v>1</v>
      </c>
      <c r="E5" s="3">
        <v>2</v>
      </c>
      <c r="F5" s="3">
        <v>15</v>
      </c>
      <c r="G5" s="3">
        <v>30</v>
      </c>
      <c r="H5" s="3">
        <v>45</v>
      </c>
      <c r="I5" s="3">
        <v>60</v>
      </c>
      <c r="J5" s="3">
        <v>75</v>
      </c>
      <c r="K5" s="3">
        <v>88</v>
      </c>
      <c r="L5" s="3">
        <v>89</v>
      </c>
      <c r="M5" s="3">
        <v>90</v>
      </c>
      <c r="O5" s="3">
        <v>0</v>
      </c>
      <c r="P5" s="3">
        <v>15</v>
      </c>
      <c r="Q5" s="3">
        <v>30</v>
      </c>
      <c r="R5" s="3">
        <v>45</v>
      </c>
      <c r="S5" s="3">
        <v>60</v>
      </c>
      <c r="T5" s="3">
        <v>75</v>
      </c>
      <c r="U5" s="3">
        <v>90</v>
      </c>
    </row>
    <row r="6" spans="1:21" x14ac:dyDescent="0.4">
      <c r="A6" t="s">
        <v>2</v>
      </c>
      <c r="B6" t="s">
        <v>9</v>
      </c>
      <c r="C6">
        <f t="shared" ref="C6:M6" si="2">-C2*COS(RADIANS(C5))+SQRT((C2^2*COS(RADIANS(C5))^2)+(2*C2*C3)+(C3^2))</f>
        <v>500</v>
      </c>
      <c r="D6">
        <f t="shared" si="2"/>
        <v>500.07062609166223</v>
      </c>
      <c r="E6">
        <f t="shared" ref="E6" si="3">-E2*COS(RADIANS(E5))+SQRT((E2^2*COS(RADIANS(E5))^2)+(2*E2*E3)+(E3^2))</f>
        <v>500.28259823868029</v>
      </c>
      <c r="F6">
        <f t="shared" si="2"/>
        <v>516.29411316489859</v>
      </c>
      <c r="G6">
        <f t="shared" si="2"/>
        <v>570.51680427231622</v>
      </c>
      <c r="H6">
        <f t="shared" si="2"/>
        <v>683.0915322664423</v>
      </c>
      <c r="I6">
        <f t="shared" si="2"/>
        <v>909.50228742158924</v>
      </c>
      <c r="J6">
        <f t="shared" si="2"/>
        <v>1407.5144685275063</v>
      </c>
      <c r="K6">
        <f t="shared" ref="K6" si="4">-K2*COS(RADIANS(K5))+SQRT((K2^2*COS(RADIANS(K5))^2)+(2*K2*K3)+(K3^2))</f>
        <v>2361.5057951458061</v>
      </c>
      <c r="L6">
        <f t="shared" si="2"/>
        <v>2465.5840169322837</v>
      </c>
      <c r="M6">
        <f t="shared" si="2"/>
        <v>2574.4902408049634</v>
      </c>
      <c r="O6">
        <f t="shared" ref="O6:U6" si="5">-O2*COS(RADIANS(O5))+SQRT((O2^2*COS(RADIANS(O5))^2)+(2*O2*O3)+(O3^2))</f>
        <v>160</v>
      </c>
      <c r="P6">
        <f t="shared" si="5"/>
        <v>165.49892126402938</v>
      </c>
      <c r="Q6">
        <f t="shared" si="5"/>
        <v>184.00458261612312</v>
      </c>
      <c r="R6">
        <f t="shared" si="5"/>
        <v>223.57081058252697</v>
      </c>
      <c r="S6">
        <f t="shared" si="5"/>
        <v>309.03959382966332</v>
      </c>
      <c r="T6">
        <f t="shared" si="5"/>
        <v>538.20816671506964</v>
      </c>
      <c r="U6">
        <f t="shared" si="5"/>
        <v>1437.5534772661499</v>
      </c>
    </row>
    <row r="7" spans="1:21" x14ac:dyDescent="0.4">
      <c r="A7" t="s">
        <v>3</v>
      </c>
      <c r="B7" t="s">
        <v>10</v>
      </c>
      <c r="C7">
        <f t="shared" ref="C7:M7" si="6">DEGREES(ASIN(C6*SIN(RADIANS(C5))/(C2+C3)))</f>
        <v>0</v>
      </c>
      <c r="D7">
        <f t="shared" si="6"/>
        <v>7.2702147760068378E-2</v>
      </c>
      <c r="E7">
        <f t="shared" ref="E7" si="7">DEGREES(ASIN(E6*SIN(RADIANS(E5))/(E2+E3)))</f>
        <v>0.14544389214343736</v>
      </c>
      <c r="F7">
        <f t="shared" si="6"/>
        <v>1.1132204849524836</v>
      </c>
      <c r="G7">
        <f t="shared" si="6"/>
        <v>2.3769688445762687</v>
      </c>
      <c r="H7">
        <f t="shared" si="6"/>
        <v>4.0270033055418297</v>
      </c>
      <c r="I7">
        <f t="shared" si="6"/>
        <v>6.5758020225171041</v>
      </c>
      <c r="J7">
        <f t="shared" si="6"/>
        <v>11.40057266814363</v>
      </c>
      <c r="K7">
        <f t="shared" ref="K7" si="8">DEGREES(ASIN(K6*SIN(RADIANS(K5))/(K2+K3)))</f>
        <v>20.067855042621911</v>
      </c>
      <c r="L7">
        <f t="shared" si="6"/>
        <v>21.003156435804289</v>
      </c>
      <c r="M7">
        <f t="shared" si="6"/>
        <v>21.981547828141444</v>
      </c>
      <c r="O7">
        <f t="shared" ref="O7:U7" si="9">DEGREES(ASIN(O6*SIN(RADIANS(O5))/(O2+O3)))</f>
        <v>0</v>
      </c>
      <c r="P7">
        <f t="shared" si="9"/>
        <v>0.37538094304422387</v>
      </c>
      <c r="Q7">
        <f t="shared" si="9"/>
        <v>0.80628892386627893</v>
      </c>
      <c r="R7">
        <f t="shared" si="9"/>
        <v>1.3855434467778609</v>
      </c>
      <c r="S7">
        <f t="shared" si="9"/>
        <v>2.346085519464852</v>
      </c>
      <c r="T7">
        <f t="shared" si="9"/>
        <v>4.5606893366121506</v>
      </c>
      <c r="U7">
        <f t="shared" si="9"/>
        <v>12.701787618507868</v>
      </c>
    </row>
    <row r="8" spans="1:21" x14ac:dyDescent="0.4">
      <c r="A8" t="s">
        <v>5</v>
      </c>
      <c r="B8" t="s">
        <v>24</v>
      </c>
      <c r="C8">
        <f t="shared" ref="C8:M8" si="10">C7*2</f>
        <v>0</v>
      </c>
      <c r="D8">
        <f t="shared" si="10"/>
        <v>0.14540429552013676</v>
      </c>
      <c r="E8">
        <f t="shared" ref="E8" si="11">E7*2</f>
        <v>0.29088778428687473</v>
      </c>
      <c r="F8">
        <f t="shared" si="10"/>
        <v>2.2264409699049672</v>
      </c>
      <c r="G8">
        <f t="shared" si="10"/>
        <v>4.7539376891525373</v>
      </c>
      <c r="H8">
        <f t="shared" si="10"/>
        <v>8.0540066110836595</v>
      </c>
      <c r="I8">
        <f t="shared" si="10"/>
        <v>13.151604045034208</v>
      </c>
      <c r="J8">
        <f t="shared" si="10"/>
        <v>22.801145336287259</v>
      </c>
      <c r="K8">
        <f t="shared" ref="K8" si="12">K7*2</f>
        <v>40.135710085243822</v>
      </c>
      <c r="L8">
        <f t="shared" si="10"/>
        <v>42.006312871608579</v>
      </c>
      <c r="M8">
        <f t="shared" si="10"/>
        <v>43.963095656282889</v>
      </c>
      <c r="O8">
        <f t="shared" ref="O8:U8" si="13">O7*2</f>
        <v>0</v>
      </c>
      <c r="P8">
        <f t="shared" si="13"/>
        <v>0.75076188608844774</v>
      </c>
      <c r="Q8">
        <f t="shared" si="13"/>
        <v>1.6125778477325579</v>
      </c>
      <c r="R8">
        <f t="shared" si="13"/>
        <v>2.7710868935557218</v>
      </c>
      <c r="S8">
        <f t="shared" si="13"/>
        <v>4.692171038929704</v>
      </c>
      <c r="T8">
        <f t="shared" si="13"/>
        <v>9.1213786732243012</v>
      </c>
      <c r="U8">
        <f t="shared" si="13"/>
        <v>25.403575237015737</v>
      </c>
    </row>
    <row r="9" spans="1:21" x14ac:dyDescent="0.4">
      <c r="A9" t="s">
        <v>25</v>
      </c>
      <c r="B9" t="s">
        <v>30</v>
      </c>
      <c r="C9" s="1">
        <f t="shared" ref="C9:M9" si="14">C8/360</f>
        <v>0</v>
      </c>
      <c r="D9" s="1">
        <f t="shared" si="14"/>
        <v>4.0390082088926878E-4</v>
      </c>
      <c r="E9" s="1">
        <f t="shared" ref="E9" si="15">E8/360</f>
        <v>8.0802162301909651E-4</v>
      </c>
      <c r="F9" s="1">
        <f t="shared" si="14"/>
        <v>6.1845582497360198E-3</v>
      </c>
      <c r="G9" s="1">
        <f t="shared" si="14"/>
        <v>1.320538246986816E-2</v>
      </c>
      <c r="H9" s="1">
        <f t="shared" si="14"/>
        <v>2.23722405863435E-2</v>
      </c>
      <c r="I9" s="1">
        <f t="shared" si="14"/>
        <v>3.6532233458428355E-2</v>
      </c>
      <c r="J9" s="1">
        <f t="shared" si="14"/>
        <v>6.3336514823020162E-2</v>
      </c>
      <c r="K9" s="1">
        <f t="shared" ref="K9" si="16">K8/360</f>
        <v>0.11148808357012173</v>
      </c>
      <c r="L9" s="1">
        <f t="shared" si="14"/>
        <v>0.11668420242113495</v>
      </c>
      <c r="M9" s="1">
        <f t="shared" si="14"/>
        <v>0.12211971015634136</v>
      </c>
      <c r="O9" s="1">
        <f>O7/360</f>
        <v>0</v>
      </c>
      <c r="P9" s="1">
        <f>P7/360</f>
        <v>1.0427248417895108E-3</v>
      </c>
      <c r="Q9" s="1">
        <f>Q8/360</f>
        <v>4.4793829103682162E-3</v>
      </c>
      <c r="R9" s="1">
        <f>R8/360</f>
        <v>7.6974635932103384E-3</v>
      </c>
      <c r="S9" s="1">
        <f>S8/360</f>
        <v>1.30338084414714E-2</v>
      </c>
      <c r="T9" s="1">
        <f>T8/360</f>
        <v>2.5337162981178614E-2</v>
      </c>
      <c r="U9" s="1">
        <f>U8/360</f>
        <v>7.0565486769488164E-2</v>
      </c>
    </row>
    <row r="10" spans="1:21" x14ac:dyDescent="0.4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  <c r="S10" s="1"/>
      <c r="T10" s="1"/>
      <c r="U10" s="1"/>
    </row>
    <row r="11" spans="1:21" x14ac:dyDescent="0.4">
      <c r="A11" t="s">
        <v>22</v>
      </c>
      <c r="B11" t="s">
        <v>18</v>
      </c>
      <c r="C11" s="2">
        <f t="shared" ref="C11:M11" si="17">C2*2*PI()</f>
        <v>40074.155889191403</v>
      </c>
      <c r="D11" s="2">
        <f t="shared" si="17"/>
        <v>40074.155889191403</v>
      </c>
      <c r="E11" s="2">
        <f t="shared" ref="E11" si="18">E2*2*PI()</f>
        <v>40074.155889191403</v>
      </c>
      <c r="F11" s="2">
        <f t="shared" si="17"/>
        <v>40074.155889191403</v>
      </c>
      <c r="G11" s="2">
        <f t="shared" si="17"/>
        <v>40074.155889191403</v>
      </c>
      <c r="H11" s="2">
        <f t="shared" si="17"/>
        <v>40074.155889191403</v>
      </c>
      <c r="I11" s="2">
        <f t="shared" si="17"/>
        <v>40074.155889191403</v>
      </c>
      <c r="J11" s="2">
        <f t="shared" si="17"/>
        <v>40074.155889191403</v>
      </c>
      <c r="K11" s="2">
        <f t="shared" ref="K11" si="19">K2*2*PI()</f>
        <v>40074.155889191403</v>
      </c>
      <c r="L11" s="2">
        <f t="shared" si="17"/>
        <v>40074.155889191403</v>
      </c>
      <c r="M11" s="2">
        <f t="shared" si="17"/>
        <v>40074.155889191403</v>
      </c>
      <c r="O11" s="2">
        <f t="shared" ref="O11:U11" si="20">O2*2*PI()</f>
        <v>40074.155889191403</v>
      </c>
      <c r="P11" s="2">
        <f t="shared" si="20"/>
        <v>40074.155889191403</v>
      </c>
      <c r="Q11" s="2">
        <f t="shared" si="20"/>
        <v>40074.155889191403</v>
      </c>
      <c r="R11" s="2">
        <f t="shared" si="20"/>
        <v>40074.155889191403</v>
      </c>
      <c r="S11" s="2">
        <f t="shared" si="20"/>
        <v>40074.155889191403</v>
      </c>
      <c r="T11" s="2">
        <f t="shared" si="20"/>
        <v>40074.155889191403</v>
      </c>
      <c r="U11" s="2">
        <f t="shared" si="20"/>
        <v>40074.155889191403</v>
      </c>
    </row>
    <row r="12" spans="1:21" x14ac:dyDescent="0.4">
      <c r="A12" t="s">
        <v>23</v>
      </c>
      <c r="B12" t="s">
        <v>17</v>
      </c>
      <c r="C12" s="2">
        <f t="shared" ref="C12:M12" si="21">C4*2*PI()</f>
        <v>43215.748542781192</v>
      </c>
      <c r="D12" s="2">
        <f t="shared" si="21"/>
        <v>43215.748542781192</v>
      </c>
      <c r="E12" s="2">
        <f t="shared" ref="E12" si="22">E4*2*PI()</f>
        <v>43215.748542781192</v>
      </c>
      <c r="F12" s="2">
        <f t="shared" si="21"/>
        <v>43215.748542781192</v>
      </c>
      <c r="G12" s="2">
        <f t="shared" si="21"/>
        <v>43215.748542781192</v>
      </c>
      <c r="H12" s="2">
        <f t="shared" si="21"/>
        <v>43215.748542781192</v>
      </c>
      <c r="I12" s="2">
        <f t="shared" si="21"/>
        <v>43215.748542781192</v>
      </c>
      <c r="J12" s="2">
        <f t="shared" si="21"/>
        <v>43215.748542781192</v>
      </c>
      <c r="K12" s="2">
        <f t="shared" ref="K12" si="23">K4*2*PI()</f>
        <v>43215.748542781192</v>
      </c>
      <c r="L12" s="2">
        <f t="shared" si="21"/>
        <v>43215.748542781192</v>
      </c>
      <c r="M12" s="2">
        <f t="shared" si="21"/>
        <v>43215.748542781192</v>
      </c>
      <c r="O12" s="2">
        <f t="shared" ref="O12:U12" si="24">O4*2*PI()</f>
        <v>41079.465538340133</v>
      </c>
      <c r="P12" s="2">
        <f t="shared" si="24"/>
        <v>41079.465538340133</v>
      </c>
      <c r="Q12" s="2">
        <f t="shared" si="24"/>
        <v>41079.465538340133</v>
      </c>
      <c r="R12" s="2">
        <f t="shared" si="24"/>
        <v>41079.465538340133</v>
      </c>
      <c r="S12" s="2">
        <f t="shared" si="24"/>
        <v>41079.465538340133</v>
      </c>
      <c r="T12" s="2">
        <f t="shared" si="24"/>
        <v>41079.465538340133</v>
      </c>
      <c r="U12" s="2">
        <f t="shared" si="24"/>
        <v>41079.465538340133</v>
      </c>
    </row>
    <row r="13" spans="1:2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2"/>
      <c r="Q13" s="2"/>
      <c r="R13" s="2"/>
      <c r="S13" s="2"/>
      <c r="T13" s="2"/>
      <c r="U13" s="2"/>
    </row>
    <row r="14" spans="1:21" x14ac:dyDescent="0.4">
      <c r="A14" t="s">
        <v>6</v>
      </c>
      <c r="B14" t="s">
        <v>14</v>
      </c>
      <c r="C14">
        <f t="shared" ref="C14:M14" si="25">SQRT(398600.5/(C2+C3))</f>
        <v>7.6126845447898415</v>
      </c>
      <c r="D14">
        <f t="shared" si="25"/>
        <v>7.6126845447898415</v>
      </c>
      <c r="E14">
        <f t="shared" ref="E14" si="26">SQRT(398600.5/(E2+E3))</f>
        <v>7.6126845447898415</v>
      </c>
      <c r="F14">
        <f t="shared" si="25"/>
        <v>7.6126845447898415</v>
      </c>
      <c r="G14">
        <f t="shared" si="25"/>
        <v>7.6126845447898415</v>
      </c>
      <c r="H14">
        <f t="shared" si="25"/>
        <v>7.6126845447898415</v>
      </c>
      <c r="I14">
        <f t="shared" si="25"/>
        <v>7.6126845447898415</v>
      </c>
      <c r="J14">
        <f t="shared" si="25"/>
        <v>7.6126845447898415</v>
      </c>
      <c r="K14">
        <f t="shared" ref="K14" si="27">SQRT(398600.5/(K2+K3))</f>
        <v>7.6126845447898415</v>
      </c>
      <c r="L14">
        <f t="shared" si="25"/>
        <v>7.6126845447898415</v>
      </c>
      <c r="M14">
        <f t="shared" si="25"/>
        <v>7.6126845447898415</v>
      </c>
      <c r="O14">
        <f t="shared" ref="O14:U14" si="28">SQRT(398600.5/(O2+O3))</f>
        <v>7.8081196805540189</v>
      </c>
      <c r="P14">
        <f t="shared" si="28"/>
        <v>7.8081196805540189</v>
      </c>
      <c r="Q14">
        <f t="shared" si="28"/>
        <v>7.8081196805540189</v>
      </c>
      <c r="R14">
        <f t="shared" si="28"/>
        <v>7.8081196805540189</v>
      </c>
      <c r="S14">
        <f t="shared" si="28"/>
        <v>7.8081196805540189</v>
      </c>
      <c r="T14">
        <f t="shared" si="28"/>
        <v>7.8081196805540189</v>
      </c>
      <c r="U14">
        <f t="shared" si="28"/>
        <v>7.8081196805540189</v>
      </c>
    </row>
    <row r="15" spans="1:21" x14ac:dyDescent="0.4">
      <c r="A15" t="s">
        <v>7</v>
      </c>
      <c r="B15" t="s">
        <v>15</v>
      </c>
      <c r="C15">
        <f t="shared" ref="C15:M15" si="29">(2*PI()*((C2+C3)/C14))</f>
        <v>5676.8080022911581</v>
      </c>
      <c r="D15">
        <f t="shared" si="29"/>
        <v>5676.8080022911581</v>
      </c>
      <c r="E15">
        <f t="shared" si="29"/>
        <v>5676.8080022911581</v>
      </c>
      <c r="F15">
        <f t="shared" si="29"/>
        <v>5676.8080022911581</v>
      </c>
      <c r="G15">
        <f t="shared" si="29"/>
        <v>5676.8080022911581</v>
      </c>
      <c r="H15">
        <f t="shared" si="29"/>
        <v>5676.8080022911581</v>
      </c>
      <c r="I15">
        <f t="shared" si="29"/>
        <v>5676.8080022911581</v>
      </c>
      <c r="J15">
        <f t="shared" si="29"/>
        <v>5676.8080022911581</v>
      </c>
      <c r="K15">
        <f t="shared" si="29"/>
        <v>5676.8080022911581</v>
      </c>
      <c r="L15">
        <f t="shared" si="29"/>
        <v>5676.8080022911581</v>
      </c>
      <c r="M15">
        <f t="shared" si="29"/>
        <v>5676.8080022911581</v>
      </c>
      <c r="O15">
        <f t="shared" ref="O15:U15" si="30">(2*PI()*((O2+O3)/O14))</f>
        <v>5261.1213991311888</v>
      </c>
      <c r="P15">
        <f t="shared" si="30"/>
        <v>5261.1213991311888</v>
      </c>
      <c r="Q15">
        <f t="shared" si="30"/>
        <v>5261.1213991311888</v>
      </c>
      <c r="R15">
        <f t="shared" si="30"/>
        <v>5261.1213991311888</v>
      </c>
      <c r="S15">
        <f t="shared" si="30"/>
        <v>5261.1213991311888</v>
      </c>
      <c r="T15">
        <f t="shared" si="30"/>
        <v>5261.1213991311888</v>
      </c>
      <c r="U15">
        <f t="shared" si="30"/>
        <v>5261.1213991311888</v>
      </c>
    </row>
    <row r="16" spans="1:21" x14ac:dyDescent="0.4">
      <c r="A16" t="s">
        <v>8</v>
      </c>
      <c r="B16" t="s">
        <v>16</v>
      </c>
      <c r="C16">
        <f t="shared" ref="C16:M16" si="31">C15/60</f>
        <v>94.613466704852641</v>
      </c>
      <c r="D16">
        <f t="shared" si="31"/>
        <v>94.613466704852641</v>
      </c>
      <c r="E16">
        <f t="shared" ref="E16" si="32">E15/60</f>
        <v>94.613466704852641</v>
      </c>
      <c r="F16">
        <f t="shared" si="31"/>
        <v>94.613466704852641</v>
      </c>
      <c r="G16">
        <f t="shared" si="31"/>
        <v>94.613466704852641</v>
      </c>
      <c r="H16">
        <f t="shared" si="31"/>
        <v>94.613466704852641</v>
      </c>
      <c r="I16">
        <f t="shared" si="31"/>
        <v>94.613466704852641</v>
      </c>
      <c r="J16">
        <f t="shared" si="31"/>
        <v>94.613466704852641</v>
      </c>
      <c r="K16">
        <f t="shared" ref="K16" si="33">K15/60</f>
        <v>94.613466704852641</v>
      </c>
      <c r="L16">
        <f t="shared" si="31"/>
        <v>94.613466704852641</v>
      </c>
      <c r="M16">
        <f t="shared" si="31"/>
        <v>94.613466704852641</v>
      </c>
      <c r="O16">
        <f t="shared" ref="O16:U16" si="34">O15/60</f>
        <v>87.685356652186485</v>
      </c>
      <c r="P16">
        <f t="shared" si="34"/>
        <v>87.685356652186485</v>
      </c>
      <c r="Q16">
        <f t="shared" si="34"/>
        <v>87.685356652186485</v>
      </c>
      <c r="R16">
        <f t="shared" si="34"/>
        <v>87.685356652186485</v>
      </c>
      <c r="S16">
        <f t="shared" si="34"/>
        <v>87.685356652186485</v>
      </c>
      <c r="T16">
        <f t="shared" si="34"/>
        <v>87.685356652186485</v>
      </c>
      <c r="U16">
        <f t="shared" si="34"/>
        <v>87.685356652186485</v>
      </c>
    </row>
    <row r="17" spans="1:21" x14ac:dyDescent="0.4">
      <c r="B17" t="s">
        <v>31</v>
      </c>
      <c r="C17" s="5">
        <f t="shared" ref="C17:U17" si="35">C15/24/60/60</f>
        <v>6.5703796322814326E-2</v>
      </c>
      <c r="D17" s="5">
        <f t="shared" si="35"/>
        <v>6.5703796322814326E-2</v>
      </c>
      <c r="E17" s="5">
        <f t="shared" si="35"/>
        <v>6.5703796322814326E-2</v>
      </c>
      <c r="F17" s="5">
        <f t="shared" si="35"/>
        <v>6.5703796322814326E-2</v>
      </c>
      <c r="G17" s="5">
        <f t="shared" si="35"/>
        <v>6.5703796322814326E-2</v>
      </c>
      <c r="H17" s="5">
        <f t="shared" si="35"/>
        <v>6.5703796322814326E-2</v>
      </c>
      <c r="I17" s="5">
        <f t="shared" si="35"/>
        <v>6.5703796322814326E-2</v>
      </c>
      <c r="J17" s="5">
        <f t="shared" si="35"/>
        <v>6.5703796322814326E-2</v>
      </c>
      <c r="K17" s="5">
        <f t="shared" si="35"/>
        <v>6.5703796322814326E-2</v>
      </c>
      <c r="L17" s="5">
        <f t="shared" si="35"/>
        <v>6.5703796322814326E-2</v>
      </c>
      <c r="M17" s="5">
        <f t="shared" si="35"/>
        <v>6.5703796322814326E-2</v>
      </c>
      <c r="N17" s="5"/>
      <c r="O17" s="5">
        <f t="shared" si="35"/>
        <v>6.0892608786240608E-2</v>
      </c>
      <c r="P17" s="5">
        <f t="shared" si="35"/>
        <v>6.0892608786240608E-2</v>
      </c>
      <c r="Q17" s="5">
        <f t="shared" si="35"/>
        <v>6.0892608786240608E-2</v>
      </c>
      <c r="R17" s="5">
        <f t="shared" si="35"/>
        <v>6.0892608786240608E-2</v>
      </c>
      <c r="S17" s="5">
        <f t="shared" si="35"/>
        <v>6.0892608786240608E-2</v>
      </c>
      <c r="T17" s="5">
        <f t="shared" si="35"/>
        <v>6.0892608786240608E-2</v>
      </c>
      <c r="U17" s="5">
        <f t="shared" si="35"/>
        <v>6.0892608786240608E-2</v>
      </c>
    </row>
    <row r="19" spans="1:21" x14ac:dyDescent="0.4">
      <c r="B19" t="s">
        <v>20</v>
      </c>
      <c r="C19">
        <f t="shared" ref="C19:M19" si="36">C15*C$9</f>
        <v>0</v>
      </c>
      <c r="D19">
        <f t="shared" ref="D19:E19" si="37">D15*D$9</f>
        <v>2.292867412156169</v>
      </c>
      <c r="E19">
        <f t="shared" si="37"/>
        <v>4.5869836155790962</v>
      </c>
      <c r="F19">
        <f t="shared" ref="F19" si="38">F15*F$9</f>
        <v>35.108549762737233</v>
      </c>
      <c r="G19">
        <f t="shared" si="36"/>
        <v>74.964420878262942</v>
      </c>
      <c r="H19">
        <f t="shared" si="36"/>
        <v>127.00291438973781</v>
      </c>
      <c r="I19">
        <f t="shared" si="36"/>
        <v>207.38647523837489</v>
      </c>
      <c r="J19">
        <f t="shared" ref="J19:L19" si="39">J15*J$9</f>
        <v>359.54923418455343</v>
      </c>
      <c r="K19">
        <f t="shared" ref="K19" si="40">K15*K$9</f>
        <v>632.89644497097242</v>
      </c>
      <c r="L19">
        <f t="shared" si="39"/>
        <v>662.39381404526023</v>
      </c>
      <c r="M19">
        <f t="shared" si="36"/>
        <v>693.2501478529955</v>
      </c>
      <c r="O19">
        <f t="shared" ref="O19:U20" si="41">O15*O$9</f>
        <v>0</v>
      </c>
      <c r="P19">
        <f t="shared" si="41"/>
        <v>5.4859019785444785</v>
      </c>
      <c r="Q19">
        <f t="shared" si="41"/>
        <v>23.566577284640765</v>
      </c>
      <c r="R19">
        <f t="shared" si="41"/>
        <v>40.497290429272162</v>
      </c>
      <c r="S19">
        <f t="shared" si="41"/>
        <v>68.572448503601919</v>
      </c>
      <c r="T19">
        <f t="shared" si="41"/>
        <v>133.3018903535534</v>
      </c>
      <c r="U19">
        <f t="shared" si="41"/>
        <v>371.25359248306296</v>
      </c>
    </row>
    <row r="20" spans="1:21" x14ac:dyDescent="0.4">
      <c r="B20" t="s">
        <v>21</v>
      </c>
      <c r="C20">
        <f t="shared" ref="C20:M20" si="42">C16*C$9</f>
        <v>0</v>
      </c>
      <c r="D20">
        <f t="shared" ref="D20:E20" si="43">D16*D$9</f>
        <v>3.8214456869269484E-2</v>
      </c>
      <c r="E20">
        <f t="shared" si="43"/>
        <v>7.6449726926318282E-2</v>
      </c>
      <c r="F20">
        <f t="shared" ref="F20" si="44">F16*F$9</f>
        <v>0.58514249604562063</v>
      </c>
      <c r="G20">
        <f t="shared" si="42"/>
        <v>1.2494070146377159</v>
      </c>
      <c r="H20">
        <f t="shared" si="42"/>
        <v>2.1167152398289635</v>
      </c>
      <c r="I20">
        <f t="shared" si="42"/>
        <v>3.456441253972915</v>
      </c>
      <c r="J20">
        <f t="shared" ref="J20:L20" si="45">J16*J$9</f>
        <v>5.9924872364092243</v>
      </c>
      <c r="K20">
        <f t="shared" ref="K20" si="46">K16*K$9</f>
        <v>10.548274082849542</v>
      </c>
      <c r="L20">
        <f t="shared" si="45"/>
        <v>11.039896900754337</v>
      </c>
      <c r="M20">
        <f t="shared" si="42"/>
        <v>11.554169130883258</v>
      </c>
      <c r="O20">
        <f t="shared" si="41"/>
        <v>0</v>
      </c>
      <c r="P20">
        <f t="shared" si="41"/>
        <v>9.1431699642407979E-2</v>
      </c>
      <c r="Q20">
        <f t="shared" si="41"/>
        <v>0.3927762880773461</v>
      </c>
      <c r="R20">
        <f t="shared" si="41"/>
        <v>0.67495484048786947</v>
      </c>
      <c r="S20">
        <f t="shared" si="41"/>
        <v>1.1428741417266985</v>
      </c>
      <c r="T20">
        <f t="shared" si="41"/>
        <v>2.2216981725592233</v>
      </c>
      <c r="U20">
        <f t="shared" si="41"/>
        <v>6.1875598747177163</v>
      </c>
    </row>
    <row r="21" spans="1:21" x14ac:dyDescent="0.4">
      <c r="A21" s="3"/>
      <c r="B21" s="3" t="s">
        <v>29</v>
      </c>
      <c r="C21" s="4">
        <f t="shared" ref="C21:M21" si="47">C19/24/60/60</f>
        <v>0</v>
      </c>
      <c r="D21" s="4">
        <f t="shared" ref="D21:E21" si="48">D19/24/60/60</f>
        <v>2.653781727032603E-5</v>
      </c>
      <c r="E21" s="4">
        <f t="shared" si="48"/>
        <v>5.3090088143276574E-5</v>
      </c>
      <c r="F21" s="4">
        <f t="shared" ref="F21" si="49">F19/24/60/60</f>
        <v>4.0634895558723652E-4</v>
      </c>
      <c r="G21" s="4">
        <f t="shared" si="47"/>
        <v>8.6764376016508027E-4</v>
      </c>
      <c r="H21" s="4">
        <f t="shared" si="47"/>
        <v>1.4699411387701135E-3</v>
      </c>
      <c r="I21" s="4">
        <f t="shared" si="47"/>
        <v>2.4003064263700799E-3</v>
      </c>
      <c r="J21" s="4">
        <f t="shared" ref="J21:L21" si="50">J19/24/60/60</f>
        <v>4.1614494697286277E-3</v>
      </c>
      <c r="K21" s="4">
        <f t="shared" ref="K21" si="51">K19/24/60/60</f>
        <v>7.3251903353121805E-3</v>
      </c>
      <c r="L21" s="4">
        <f t="shared" si="50"/>
        <v>7.6665950699682898E-3</v>
      </c>
      <c r="M21" s="4">
        <f t="shared" si="47"/>
        <v>8.0237285631133744E-3</v>
      </c>
      <c r="O21" s="4">
        <f>O19/24/60/60</f>
        <v>0</v>
      </c>
      <c r="P21" s="4">
        <f>P19/24/60/60</f>
        <v>6.349423586278331E-5</v>
      </c>
      <c r="Q21" s="4">
        <f>Q19/24/60/60</f>
        <v>2.7276131116482367E-4</v>
      </c>
      <c r="R21" s="4">
        <f>R19/24/60/60</f>
        <v>4.6871863922768708E-4</v>
      </c>
      <c r="S21" s="4">
        <f>S19/24/60/60</f>
        <v>7.9366259842131846E-4</v>
      </c>
      <c r="T21" s="4">
        <f t="shared" ref="T21" si="52">T19/24/60/60</f>
        <v>1.5428459531661273E-3</v>
      </c>
      <c r="U21" s="4">
        <f>U19/24/60/60</f>
        <v>4.2969165796650803E-3</v>
      </c>
    </row>
    <row r="23" spans="1:21" x14ac:dyDescent="0.4">
      <c r="A23" t="s">
        <v>28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羽田康祐</cp:lastModifiedBy>
  <dcterms:created xsi:type="dcterms:W3CDTF">2018-09-25T15:59:02Z</dcterms:created>
  <dcterms:modified xsi:type="dcterms:W3CDTF">2018-09-27T19:08:56Z</dcterms:modified>
</cp:coreProperties>
</file>